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837" windowHeight="11520"/>
  </bookViews>
  <sheets>
    <sheet name="等级补贴汇总表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<sst xmlns="http://schemas.openxmlformats.org/spreadsheetml/2006/main" count="75" uniqueCount="53">
  <si>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附件</t>
  </si>
  <si>
    <t>玄武区养老机构2025年第1季度综合运营等补贴汇总表</t>
  </si>
  <si>
    <t>序号</t>
  </si>
  <si>
    <t>机构名称</t>
  </si>
  <si>
    <t>市级</t>
  </si>
  <si>
    <t>区级</t>
  </si>
  <si>
    <t>补贴总金额（元）</t>
  </si>
  <si>
    <t>备注</t>
  </si>
  <si>
    <t>综合运营补贴</t>
  </si>
  <si>
    <t>床位建设补贴（元）</t>
  </si>
  <si>
    <t>从业人员补贴</t>
  </si>
  <si>
    <t>养老扶助对象入住机构补贴（元）</t>
  </si>
  <si>
    <t>补贴总金额
（元）</t>
  </si>
  <si>
    <t>机构等级</t>
  </si>
  <si>
    <t>半失能</t>
  </si>
  <si>
    <t>失能</t>
  </si>
  <si>
    <t>基准补贴总金额
（元）</t>
  </si>
  <si>
    <t>等级系数</t>
  </si>
  <si>
    <t>小计
（元）</t>
  </si>
  <si>
    <t>新增普通型床位</t>
  </si>
  <si>
    <t>新增护理型床位</t>
  </si>
  <si>
    <t>小计</t>
  </si>
  <si>
    <t>入职奖励</t>
  </si>
  <si>
    <t>岗位津贴</t>
  </si>
  <si>
    <t>非养老扶助对象</t>
  </si>
  <si>
    <t>养老扶助对象</t>
  </si>
  <si>
    <t>人数
（人）</t>
  </si>
  <si>
    <t>金额
（元）</t>
  </si>
  <si>
    <t>第一笔</t>
  </si>
  <si>
    <t>第二笔</t>
  </si>
  <si>
    <t>南京高堂和悦养老服务有限公司</t>
  </si>
  <si>
    <t>/</t>
  </si>
  <si>
    <t>南京市玄武区鸿福老年公寓</t>
  </si>
  <si>
    <t>三级</t>
  </si>
  <si>
    <t>南京市玄武区梅园街道老年照料中心</t>
  </si>
  <si>
    <t>二级</t>
  </si>
  <si>
    <t>南京钟山银城养老产业发展有限公司</t>
  </si>
  <si>
    <t>五级</t>
  </si>
  <si>
    <t>南京钟山银城养老产业发展有限公司（梅苑颐养中心）</t>
  </si>
  <si>
    <t>南京市玄武区九如城盛和养老护理中心</t>
  </si>
  <si>
    <t>南京博爱老年公寓</t>
  </si>
  <si>
    <t>南京市玄武区颐鹤老年公寓</t>
  </si>
  <si>
    <t>一级</t>
  </si>
  <si>
    <t>南京市玄武区君兆老年服务中心</t>
  </si>
  <si>
    <t>四级</t>
  </si>
  <si>
    <t>南京钟山银城养老产业发展有限公司（聚宝山颐养中心）</t>
  </si>
  <si>
    <t>南京钟山银城养老产业发展有限公司（月苑颐养中心）</t>
  </si>
  <si>
    <t>江苏安康通健康管理服务有限公司玄武颐养院分公司</t>
  </si>
  <si>
    <t>南京银城颐畅养老服务有限公司玄武分公司</t>
  </si>
  <si>
    <t>南京银城颐畅养老服务有限公司（富贵山颐养中心）</t>
  </si>
  <si>
    <t>南京君慈养老有限公司玄武分公司</t>
  </si>
  <si>
    <t>南京紫源康复养老有限公司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</si>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</sst>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9"/>
      <color rgb="FF000000"/>
      <name val="Times New Roman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"/>
  <sheetViews>
    <sheetView tabSelected="1" zoomScale="70" zoomScaleNormal="70" workbookViewId="0">
      <selection activeCell="M24" sqref="M24"/>
    </sheetView>
  </sheetViews>
  <sheetFormatPr defaultColWidth="9" defaultRowHeight="14.55"/>
  <cols>
    <col min="1" max="1" width="4.87387387387387" style="1" customWidth="1"/>
    <col min="2" max="2" width="25.5855855855856" style="1" customWidth="1"/>
    <col min="3" max="3" width="9" style="1"/>
    <col min="4" max="7" width="7.92792792792793" style="1" customWidth="1"/>
    <col min="8" max="8" width="8.53153153153153" style="1" customWidth="1"/>
    <col min="9" max="9" width="6.02702702702703" style="1" customWidth="1"/>
    <col min="10" max="10" width="7.64864864864865" style="1" customWidth="1"/>
    <col min="11" max="14" width="8.37837837837838" style="1" customWidth="1"/>
    <col min="15" max="19" width="9" style="1"/>
    <col min="20" max="20" width="10.5225225225225" style="1" customWidth="1"/>
    <col min="21" max="22" width="8.92792792792793" style="1" customWidth="1"/>
    <col min="23" max="24" width="7.64864864864865" style="1" customWidth="1"/>
    <col min="25" max="25" width="7.63963963963964" style="1" customWidth="1"/>
    <col min="26" max="26" width="10.1441441441441" style="1" customWidth="1"/>
    <col min="27" max="27" width="26.1621621621622" style="1" customWidth="1"/>
    <col min="28" max="16384" width="9" style="1"/>
  </cols>
  <sheetData>
    <row r="1" ht="15.4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9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2" customHeight="1" spans="1:27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 t="s">
        <v>5</v>
      </c>
      <c r="V3" s="4"/>
      <c r="W3" s="4"/>
      <c r="X3" s="4"/>
      <c r="Y3" s="4"/>
      <c r="Z3" s="4" t="s">
        <v>6</v>
      </c>
      <c r="AA3" s="4" t="s">
        <v>7</v>
      </c>
    </row>
    <row r="4" ht="22" customHeight="1" spans="1:27">
      <c r="A4" s="4"/>
      <c r="B4" s="4"/>
      <c r="C4" s="4" t="s">
        <v>8</v>
      </c>
      <c r="D4" s="4"/>
      <c r="E4" s="4"/>
      <c r="F4" s="4"/>
      <c r="G4" s="4"/>
      <c r="H4" s="4"/>
      <c r="I4" s="4"/>
      <c r="J4" s="4"/>
      <c r="K4" s="4" t="s">
        <v>9</v>
      </c>
      <c r="L4" s="4"/>
      <c r="M4" s="4"/>
      <c r="N4" s="4"/>
      <c r="O4" s="4"/>
      <c r="P4" s="4" t="s">
        <v>10</v>
      </c>
      <c r="Q4" s="4"/>
      <c r="R4" s="4"/>
      <c r="S4" s="4" t="s">
        <v>11</v>
      </c>
      <c r="T4" s="4" t="s">
        <v>6</v>
      </c>
      <c r="U4" s="4" t="s">
        <v>8</v>
      </c>
      <c r="V4" s="4"/>
      <c r="W4" s="4"/>
      <c r="X4" s="4"/>
      <c r="Y4" s="4" t="s">
        <v>12</v>
      </c>
      <c r="Z4" s="4"/>
      <c r="AA4" s="4"/>
    </row>
    <row r="5" ht="26" customHeight="1" spans="1:27">
      <c r="A5" s="4"/>
      <c r="B5" s="4"/>
      <c r="C5" s="4" t="s">
        <v>13</v>
      </c>
      <c r="D5" s="4" t="s">
        <v>14</v>
      </c>
      <c r="E5" s="4"/>
      <c r="F5" s="4" t="s">
        <v>15</v>
      </c>
      <c r="G5" s="4"/>
      <c r="H5" s="4" t="s">
        <v>16</v>
      </c>
      <c r="I5" s="4" t="s">
        <v>17</v>
      </c>
      <c r="J5" s="4" t="s">
        <v>18</v>
      </c>
      <c r="K5" s="4" t="s">
        <v>19</v>
      </c>
      <c r="L5" s="4"/>
      <c r="M5" s="4" t="s">
        <v>20</v>
      </c>
      <c r="N5" s="4"/>
      <c r="O5" s="4" t="s">
        <v>21</v>
      </c>
      <c r="P5" s="4" t="s">
        <v>22</v>
      </c>
      <c r="Q5" s="4" t="s">
        <v>23</v>
      </c>
      <c r="R5" s="4" t="s">
        <v>21</v>
      </c>
      <c r="S5" s="4"/>
      <c r="T5" s="4"/>
      <c r="U5" s="16" t="s">
        <v>24</v>
      </c>
      <c r="V5" s="17"/>
      <c r="W5" s="16" t="s">
        <v>25</v>
      </c>
      <c r="X5" s="17"/>
      <c r="Y5" s="4"/>
      <c r="Z5" s="4"/>
      <c r="AA5" s="4"/>
    </row>
    <row r="6" ht="29.15" spans="1:27">
      <c r="A6" s="4"/>
      <c r="B6" s="4"/>
      <c r="C6" s="4"/>
      <c r="D6" s="4" t="s">
        <v>26</v>
      </c>
      <c r="E6" s="4" t="s">
        <v>27</v>
      </c>
      <c r="F6" s="4" t="s">
        <v>26</v>
      </c>
      <c r="G6" s="4" t="s">
        <v>27</v>
      </c>
      <c r="H6" s="4"/>
      <c r="I6" s="4"/>
      <c r="J6" s="4"/>
      <c r="K6" s="4" t="s">
        <v>28</v>
      </c>
      <c r="L6" s="4" t="s">
        <v>29</v>
      </c>
      <c r="M6" s="4" t="s">
        <v>28</v>
      </c>
      <c r="N6" s="4" t="s">
        <v>29</v>
      </c>
      <c r="O6" s="4"/>
      <c r="P6" s="4"/>
      <c r="Q6" s="4"/>
      <c r="R6" s="4"/>
      <c r="S6" s="4"/>
      <c r="T6" s="4"/>
      <c r="U6" s="4" t="s">
        <v>26</v>
      </c>
      <c r="V6" s="4" t="s">
        <v>27</v>
      </c>
      <c r="W6" s="4" t="s">
        <v>26</v>
      </c>
      <c r="X6" s="4" t="s">
        <v>27</v>
      </c>
      <c r="Y6" s="4"/>
      <c r="Z6" s="4"/>
      <c r="AA6" s="4"/>
    </row>
    <row r="7" ht="32" customHeight="1" spans="1:27">
      <c r="A7" s="5">
        <v>1</v>
      </c>
      <c r="B7" s="6" t="s">
        <v>30</v>
      </c>
      <c r="C7" s="7" t="s">
        <v>31</v>
      </c>
      <c r="D7" s="8">
        <v>65</v>
      </c>
      <c r="E7" s="8">
        <f t="shared" ref="E7:E20" si="0">D7*240</f>
        <v>15600</v>
      </c>
      <c r="F7" s="9">
        <v>167</v>
      </c>
      <c r="G7" s="8">
        <f t="shared" ref="G7:G20" si="1">F7*300</f>
        <v>50100</v>
      </c>
      <c r="H7" s="8">
        <f t="shared" ref="H7:H20" si="2">E7+G7</f>
        <v>65700</v>
      </c>
      <c r="I7" s="8">
        <v>0.7</v>
      </c>
      <c r="J7" s="8">
        <f t="shared" ref="J7:J20" si="3">H7*I7</f>
        <v>45990</v>
      </c>
      <c r="K7" s="11">
        <v>0</v>
      </c>
      <c r="L7" s="11">
        <v>0</v>
      </c>
      <c r="M7" s="11">
        <v>0</v>
      </c>
      <c r="N7" s="11">
        <v>0</v>
      </c>
      <c r="O7" s="13">
        <f t="shared" ref="O7:O20" si="4">SUM(K7:N7)</f>
        <v>0</v>
      </c>
      <c r="P7" s="11">
        <v>10000</v>
      </c>
      <c r="Q7" s="11">
        <v>0</v>
      </c>
      <c r="R7" s="12">
        <f>SUM(P7:Q7)</f>
        <v>10000</v>
      </c>
      <c r="S7" s="11">
        <v>0</v>
      </c>
      <c r="T7" s="12">
        <f>J7+O7+R7+S7</f>
        <v>55990</v>
      </c>
      <c r="U7" s="18">
        <v>56</v>
      </c>
      <c r="V7" s="18">
        <f t="shared" ref="V7:V20" si="5">U7*100</f>
        <v>5600</v>
      </c>
      <c r="W7" s="19">
        <v>0</v>
      </c>
      <c r="X7" s="19">
        <f t="shared" ref="X7:X20" si="6">W7*200</f>
        <v>0</v>
      </c>
      <c r="Y7" s="19">
        <f>V7+X7</f>
        <v>5600</v>
      </c>
      <c r="Z7" s="12">
        <f>T7+Y7</f>
        <v>61590</v>
      </c>
      <c r="AA7" s="23"/>
    </row>
    <row r="8" ht="32" customHeight="1" spans="1:27">
      <c r="A8" s="5">
        <v>2</v>
      </c>
      <c r="B8" s="6" t="s">
        <v>32</v>
      </c>
      <c r="C8" s="7" t="s">
        <v>33</v>
      </c>
      <c r="D8" s="8">
        <v>68</v>
      </c>
      <c r="E8" s="8">
        <f t="shared" si="0"/>
        <v>16320</v>
      </c>
      <c r="F8" s="9">
        <v>256</v>
      </c>
      <c r="G8" s="8">
        <f t="shared" si="1"/>
        <v>76800</v>
      </c>
      <c r="H8" s="8">
        <f t="shared" si="2"/>
        <v>93120</v>
      </c>
      <c r="I8" s="14">
        <v>1</v>
      </c>
      <c r="J8" s="8">
        <f t="shared" si="3"/>
        <v>93120</v>
      </c>
      <c r="K8" s="11">
        <v>0</v>
      </c>
      <c r="L8" s="11">
        <v>0</v>
      </c>
      <c r="M8" s="11">
        <v>0</v>
      </c>
      <c r="N8" s="11">
        <v>0</v>
      </c>
      <c r="O8" s="13">
        <f t="shared" si="4"/>
        <v>0</v>
      </c>
      <c r="P8" s="11">
        <v>0</v>
      </c>
      <c r="Q8" s="11">
        <v>5960</v>
      </c>
      <c r="R8" s="12">
        <f>SUM(P8:Q8)</f>
        <v>5960</v>
      </c>
      <c r="S8" s="11">
        <v>0</v>
      </c>
      <c r="T8" s="12">
        <f t="shared" ref="T8:T20" si="7">J8+O8+R8+S8</f>
        <v>99080</v>
      </c>
      <c r="U8" s="18">
        <v>132</v>
      </c>
      <c r="V8" s="18">
        <f t="shared" si="5"/>
        <v>13200</v>
      </c>
      <c r="W8" s="19">
        <v>0</v>
      </c>
      <c r="X8" s="19">
        <f t="shared" si="6"/>
        <v>0</v>
      </c>
      <c r="Y8" s="19">
        <f>V8+X8</f>
        <v>13200</v>
      </c>
      <c r="Z8" s="12">
        <f t="shared" ref="Z8:Z20" si="8">T8+Y8</f>
        <v>112280</v>
      </c>
      <c r="AA8" s="23"/>
    </row>
    <row r="9" ht="32" customHeight="1" spans="1:27">
      <c r="A9" s="5">
        <v>3</v>
      </c>
      <c r="B9" s="10" t="s">
        <v>34</v>
      </c>
      <c r="C9" s="7" t="s">
        <v>35</v>
      </c>
      <c r="D9" s="8">
        <v>42</v>
      </c>
      <c r="E9" s="8">
        <f t="shared" si="0"/>
        <v>10080</v>
      </c>
      <c r="F9" s="9">
        <v>77</v>
      </c>
      <c r="G9" s="8">
        <f t="shared" si="1"/>
        <v>23100</v>
      </c>
      <c r="H9" s="8">
        <f t="shared" si="2"/>
        <v>33180</v>
      </c>
      <c r="I9" s="8">
        <v>0.9</v>
      </c>
      <c r="J9" s="8">
        <f t="shared" si="3"/>
        <v>29862</v>
      </c>
      <c r="K9" s="11">
        <v>0</v>
      </c>
      <c r="L9" s="11">
        <v>0</v>
      </c>
      <c r="M9" s="11">
        <v>0</v>
      </c>
      <c r="N9" s="11">
        <v>0</v>
      </c>
      <c r="O9" s="13">
        <f t="shared" si="4"/>
        <v>0</v>
      </c>
      <c r="P9" s="11">
        <v>0</v>
      </c>
      <c r="Q9" s="11">
        <v>0</v>
      </c>
      <c r="R9" s="12">
        <f>SUM(P9:Q9)</f>
        <v>0</v>
      </c>
      <c r="S9" s="11">
        <v>0</v>
      </c>
      <c r="T9" s="12">
        <f t="shared" si="7"/>
        <v>29862</v>
      </c>
      <c r="U9" s="18">
        <v>75</v>
      </c>
      <c r="V9" s="18">
        <f t="shared" si="5"/>
        <v>7500</v>
      </c>
      <c r="W9" s="19">
        <v>6</v>
      </c>
      <c r="X9" s="19">
        <f t="shared" si="6"/>
        <v>1200</v>
      </c>
      <c r="Y9" s="19">
        <f t="shared" ref="Y7:Y10" si="9">V9+X9</f>
        <v>8700</v>
      </c>
      <c r="Z9" s="12">
        <f t="shared" si="8"/>
        <v>38562</v>
      </c>
      <c r="AA9" s="23"/>
    </row>
    <row r="10" ht="29.15" spans="1:27">
      <c r="A10" s="5">
        <v>4</v>
      </c>
      <c r="B10" s="10" t="s">
        <v>36</v>
      </c>
      <c r="C10" s="7" t="s">
        <v>37</v>
      </c>
      <c r="D10" s="8">
        <v>354</v>
      </c>
      <c r="E10" s="8">
        <f t="shared" si="0"/>
        <v>84960</v>
      </c>
      <c r="F10" s="9">
        <v>692</v>
      </c>
      <c r="G10" s="8">
        <f t="shared" si="1"/>
        <v>207600</v>
      </c>
      <c r="H10" s="8">
        <f t="shared" si="2"/>
        <v>292560</v>
      </c>
      <c r="I10" s="8">
        <v>1.2</v>
      </c>
      <c r="J10" s="8">
        <f t="shared" si="3"/>
        <v>351072</v>
      </c>
      <c r="K10" s="11">
        <v>0</v>
      </c>
      <c r="L10" s="11">
        <v>0</v>
      </c>
      <c r="M10" s="11">
        <v>0</v>
      </c>
      <c r="N10" s="11">
        <v>0</v>
      </c>
      <c r="O10" s="13">
        <f t="shared" si="4"/>
        <v>0</v>
      </c>
      <c r="P10" s="11">
        <v>143750</v>
      </c>
      <c r="Q10" s="11">
        <v>4560</v>
      </c>
      <c r="R10" s="12">
        <f t="shared" ref="R10:R20" si="10">SUM(P10:Q10)</f>
        <v>148310</v>
      </c>
      <c r="S10" s="11">
        <v>6357.6</v>
      </c>
      <c r="T10" s="12">
        <f t="shared" si="7"/>
        <v>505739.6</v>
      </c>
      <c r="U10" s="20">
        <v>417</v>
      </c>
      <c r="V10" s="18">
        <f t="shared" si="5"/>
        <v>41700</v>
      </c>
      <c r="W10" s="19">
        <v>9</v>
      </c>
      <c r="X10" s="19">
        <f t="shared" si="6"/>
        <v>1800</v>
      </c>
      <c r="Y10" s="19">
        <f t="shared" si="9"/>
        <v>43500</v>
      </c>
      <c r="Z10" s="12">
        <f t="shared" si="8"/>
        <v>549239.6</v>
      </c>
      <c r="AA10" s="23" t="s">
        <v>38</v>
      </c>
    </row>
    <row r="11" ht="32" customHeight="1" spans="1:27">
      <c r="A11" s="5">
        <v>5</v>
      </c>
      <c r="B11" s="6" t="s">
        <v>39</v>
      </c>
      <c r="C11" s="7" t="s">
        <v>33</v>
      </c>
      <c r="D11" s="8">
        <v>76</v>
      </c>
      <c r="E11" s="8">
        <f t="shared" si="0"/>
        <v>18240</v>
      </c>
      <c r="F11" s="9">
        <v>126</v>
      </c>
      <c r="G11" s="8">
        <f t="shared" si="1"/>
        <v>37800</v>
      </c>
      <c r="H11" s="8">
        <f t="shared" si="2"/>
        <v>56040</v>
      </c>
      <c r="I11" s="14">
        <v>1</v>
      </c>
      <c r="J11" s="8">
        <f t="shared" si="3"/>
        <v>56040</v>
      </c>
      <c r="K11" s="11">
        <v>0</v>
      </c>
      <c r="L11" s="11">
        <v>0</v>
      </c>
      <c r="M11" s="11">
        <v>0</v>
      </c>
      <c r="N11" s="11">
        <v>0</v>
      </c>
      <c r="O11" s="13">
        <f t="shared" si="4"/>
        <v>0</v>
      </c>
      <c r="P11" s="11">
        <v>10000</v>
      </c>
      <c r="Q11" s="11">
        <v>6960</v>
      </c>
      <c r="R11" s="12">
        <f t="shared" si="10"/>
        <v>16960</v>
      </c>
      <c r="S11" s="11">
        <v>0</v>
      </c>
      <c r="T11" s="12">
        <f t="shared" si="7"/>
        <v>73000</v>
      </c>
      <c r="U11" s="18">
        <v>62</v>
      </c>
      <c r="V11" s="18">
        <f t="shared" si="5"/>
        <v>6200</v>
      </c>
      <c r="W11" s="18">
        <v>0</v>
      </c>
      <c r="X11" s="19">
        <f t="shared" si="6"/>
        <v>0</v>
      </c>
      <c r="Y11" s="19">
        <f t="shared" ref="Y11:Y20" si="11">V11+X11</f>
        <v>6200</v>
      </c>
      <c r="Z11" s="12">
        <f t="shared" si="8"/>
        <v>79200</v>
      </c>
      <c r="AA11" s="23"/>
    </row>
    <row r="12" ht="32" customHeight="1" spans="1:27">
      <c r="A12" s="5">
        <v>6</v>
      </c>
      <c r="B12" s="6" t="s">
        <v>40</v>
      </c>
      <c r="C12" s="7" t="s">
        <v>35</v>
      </c>
      <c r="D12" s="8">
        <v>17</v>
      </c>
      <c r="E12" s="8">
        <f t="shared" si="0"/>
        <v>4080</v>
      </c>
      <c r="F12" s="9">
        <v>37</v>
      </c>
      <c r="G12" s="8">
        <f t="shared" si="1"/>
        <v>11100</v>
      </c>
      <c r="H12" s="8">
        <f t="shared" si="2"/>
        <v>15180</v>
      </c>
      <c r="I12" s="8">
        <v>0.9</v>
      </c>
      <c r="J12" s="8">
        <f t="shared" si="3"/>
        <v>13662</v>
      </c>
      <c r="K12" s="11">
        <v>0</v>
      </c>
      <c r="L12" s="11">
        <v>0</v>
      </c>
      <c r="M12" s="11">
        <v>0</v>
      </c>
      <c r="N12" s="11">
        <v>0</v>
      </c>
      <c r="O12" s="13">
        <f t="shared" si="4"/>
        <v>0</v>
      </c>
      <c r="P12" s="11">
        <v>0</v>
      </c>
      <c r="Q12" s="11">
        <v>4080</v>
      </c>
      <c r="R12" s="12">
        <f t="shared" si="10"/>
        <v>4080</v>
      </c>
      <c r="S12" s="11">
        <v>0</v>
      </c>
      <c r="T12" s="12">
        <f t="shared" si="7"/>
        <v>17742</v>
      </c>
      <c r="U12" s="18">
        <v>25</v>
      </c>
      <c r="V12" s="18">
        <f t="shared" si="5"/>
        <v>2500</v>
      </c>
      <c r="W12" s="19">
        <v>6</v>
      </c>
      <c r="X12" s="19">
        <f t="shared" si="6"/>
        <v>1200</v>
      </c>
      <c r="Y12" s="19">
        <f t="shared" si="11"/>
        <v>3700</v>
      </c>
      <c r="Z12" s="12">
        <f t="shared" si="8"/>
        <v>21442</v>
      </c>
      <c r="AA12" s="23"/>
    </row>
    <row r="13" ht="32" customHeight="1" spans="1:27">
      <c r="A13" s="5">
        <v>7</v>
      </c>
      <c r="B13" s="6" t="s">
        <v>41</v>
      </c>
      <c r="C13" s="7" t="s">
        <v>42</v>
      </c>
      <c r="D13" s="8">
        <v>46</v>
      </c>
      <c r="E13" s="8">
        <f t="shared" si="0"/>
        <v>11040</v>
      </c>
      <c r="F13" s="9">
        <v>69</v>
      </c>
      <c r="G13" s="8">
        <f t="shared" si="1"/>
        <v>20700</v>
      </c>
      <c r="H13" s="8">
        <f t="shared" si="2"/>
        <v>31740</v>
      </c>
      <c r="I13" s="8">
        <v>0.8</v>
      </c>
      <c r="J13" s="8">
        <f t="shared" si="3"/>
        <v>25392</v>
      </c>
      <c r="K13" s="11">
        <v>0</v>
      </c>
      <c r="L13" s="11">
        <v>0</v>
      </c>
      <c r="M13" s="11">
        <v>0</v>
      </c>
      <c r="N13" s="11">
        <v>0</v>
      </c>
      <c r="O13" s="13">
        <f t="shared" si="4"/>
        <v>0</v>
      </c>
      <c r="P13" s="11">
        <v>34000</v>
      </c>
      <c r="Q13" s="11">
        <v>3600</v>
      </c>
      <c r="R13" s="12">
        <f t="shared" si="10"/>
        <v>37600</v>
      </c>
      <c r="S13" s="11">
        <v>0</v>
      </c>
      <c r="T13" s="12">
        <f t="shared" si="7"/>
        <v>62992</v>
      </c>
      <c r="U13" s="18">
        <v>48</v>
      </c>
      <c r="V13" s="18">
        <f t="shared" si="5"/>
        <v>4800</v>
      </c>
      <c r="W13" s="18">
        <v>0</v>
      </c>
      <c r="X13" s="19">
        <f t="shared" si="6"/>
        <v>0</v>
      </c>
      <c r="Y13" s="19">
        <f t="shared" si="11"/>
        <v>4800</v>
      </c>
      <c r="Z13" s="12">
        <f t="shared" si="8"/>
        <v>67792</v>
      </c>
      <c r="AA13" s="23"/>
    </row>
    <row r="14" ht="32" customHeight="1" spans="1:27">
      <c r="A14" s="5">
        <v>8</v>
      </c>
      <c r="B14" s="6" t="s">
        <v>43</v>
      </c>
      <c r="C14" s="7" t="s">
        <v>35</v>
      </c>
      <c r="D14" s="8">
        <v>14</v>
      </c>
      <c r="E14" s="8">
        <f t="shared" si="0"/>
        <v>3360</v>
      </c>
      <c r="F14" s="9">
        <v>85</v>
      </c>
      <c r="G14" s="8">
        <f t="shared" si="1"/>
        <v>25500</v>
      </c>
      <c r="H14" s="8">
        <f t="shared" si="2"/>
        <v>28860</v>
      </c>
      <c r="I14" s="8">
        <v>0.9</v>
      </c>
      <c r="J14" s="8">
        <f t="shared" si="3"/>
        <v>25974</v>
      </c>
      <c r="K14" s="11">
        <v>0</v>
      </c>
      <c r="L14" s="11">
        <v>0</v>
      </c>
      <c r="M14" s="11">
        <v>0</v>
      </c>
      <c r="N14" s="11">
        <v>0</v>
      </c>
      <c r="O14" s="13">
        <f t="shared" si="4"/>
        <v>0</v>
      </c>
      <c r="P14" s="11">
        <v>10000</v>
      </c>
      <c r="Q14" s="11">
        <v>0</v>
      </c>
      <c r="R14" s="12">
        <f t="shared" si="10"/>
        <v>10000</v>
      </c>
      <c r="S14" s="11">
        <v>0</v>
      </c>
      <c r="T14" s="12">
        <f t="shared" si="7"/>
        <v>35974</v>
      </c>
      <c r="U14" s="18">
        <v>65</v>
      </c>
      <c r="V14" s="18">
        <f t="shared" si="5"/>
        <v>6500</v>
      </c>
      <c r="W14" s="18">
        <v>3</v>
      </c>
      <c r="X14" s="19">
        <f t="shared" si="6"/>
        <v>600</v>
      </c>
      <c r="Y14" s="19">
        <f t="shared" si="11"/>
        <v>7100</v>
      </c>
      <c r="Z14" s="12">
        <f t="shared" si="8"/>
        <v>43074</v>
      </c>
      <c r="AA14" s="23"/>
    </row>
    <row r="15" ht="32" customHeight="1" spans="1:27">
      <c r="A15" s="11">
        <v>9</v>
      </c>
      <c r="B15" s="10" t="s">
        <v>36</v>
      </c>
      <c r="C15" s="7" t="s">
        <v>44</v>
      </c>
      <c r="D15" s="8">
        <v>121</v>
      </c>
      <c r="E15" s="8">
        <f t="shared" si="0"/>
        <v>29040</v>
      </c>
      <c r="F15" s="9">
        <v>268</v>
      </c>
      <c r="G15" s="8">
        <f t="shared" si="1"/>
        <v>80400</v>
      </c>
      <c r="H15" s="8">
        <f t="shared" si="2"/>
        <v>109440</v>
      </c>
      <c r="I15" s="8">
        <v>1.1</v>
      </c>
      <c r="J15" s="8">
        <f t="shared" si="3"/>
        <v>120384</v>
      </c>
      <c r="K15" s="11">
        <v>0</v>
      </c>
      <c r="L15" s="11">
        <v>0</v>
      </c>
      <c r="M15" s="11">
        <v>0</v>
      </c>
      <c r="N15" s="11">
        <v>0</v>
      </c>
      <c r="O15" s="13">
        <f t="shared" si="4"/>
        <v>0</v>
      </c>
      <c r="P15" s="11">
        <v>0</v>
      </c>
      <c r="Q15" s="11">
        <v>7360</v>
      </c>
      <c r="R15" s="12">
        <f t="shared" si="10"/>
        <v>7360</v>
      </c>
      <c r="S15" s="11">
        <v>0</v>
      </c>
      <c r="T15" s="12">
        <f t="shared" si="7"/>
        <v>127744</v>
      </c>
      <c r="U15" s="18">
        <v>121</v>
      </c>
      <c r="V15" s="18">
        <f t="shared" si="5"/>
        <v>12100</v>
      </c>
      <c r="W15" s="19">
        <v>3</v>
      </c>
      <c r="X15" s="19">
        <f t="shared" si="6"/>
        <v>600</v>
      </c>
      <c r="Y15" s="19">
        <f t="shared" si="11"/>
        <v>12700</v>
      </c>
      <c r="Z15" s="12">
        <f t="shared" si="8"/>
        <v>140444</v>
      </c>
      <c r="AA15" s="23" t="s">
        <v>45</v>
      </c>
    </row>
    <row r="16" ht="32" customHeight="1" spans="1:27">
      <c r="A16" s="5">
        <v>10</v>
      </c>
      <c r="B16" s="10" t="s">
        <v>36</v>
      </c>
      <c r="C16" s="7" t="s">
        <v>44</v>
      </c>
      <c r="D16" s="8">
        <v>122</v>
      </c>
      <c r="E16" s="8">
        <f t="shared" si="0"/>
        <v>29280</v>
      </c>
      <c r="F16" s="9">
        <v>239</v>
      </c>
      <c r="G16" s="8">
        <f t="shared" si="1"/>
        <v>71700</v>
      </c>
      <c r="H16" s="8">
        <f t="shared" si="2"/>
        <v>100980</v>
      </c>
      <c r="I16" s="8">
        <v>1.1</v>
      </c>
      <c r="J16" s="8">
        <f t="shared" si="3"/>
        <v>111078</v>
      </c>
      <c r="K16" s="11">
        <v>0</v>
      </c>
      <c r="L16" s="11">
        <v>0</v>
      </c>
      <c r="M16" s="11">
        <v>0</v>
      </c>
      <c r="N16" s="11">
        <v>0</v>
      </c>
      <c r="O16" s="13">
        <f t="shared" si="4"/>
        <v>0</v>
      </c>
      <c r="P16" s="5">
        <v>32500</v>
      </c>
      <c r="Q16" s="5">
        <v>2480</v>
      </c>
      <c r="R16" s="12">
        <f t="shared" si="10"/>
        <v>34980</v>
      </c>
      <c r="S16" s="11">
        <v>0</v>
      </c>
      <c r="T16" s="12">
        <f t="shared" si="7"/>
        <v>146058</v>
      </c>
      <c r="U16" s="18">
        <v>175</v>
      </c>
      <c r="V16" s="18">
        <f t="shared" si="5"/>
        <v>17500</v>
      </c>
      <c r="W16" s="19">
        <v>0</v>
      </c>
      <c r="X16" s="19">
        <f t="shared" si="6"/>
        <v>0</v>
      </c>
      <c r="Y16" s="19">
        <f t="shared" si="11"/>
        <v>17500</v>
      </c>
      <c r="Z16" s="12">
        <f t="shared" si="8"/>
        <v>163558</v>
      </c>
      <c r="AA16" s="23" t="s">
        <v>46</v>
      </c>
    </row>
    <row r="17" ht="32" customHeight="1" spans="1:27">
      <c r="A17" s="5">
        <v>11</v>
      </c>
      <c r="B17" s="6" t="s">
        <v>47</v>
      </c>
      <c r="C17" s="7" t="s">
        <v>35</v>
      </c>
      <c r="D17" s="8">
        <v>42</v>
      </c>
      <c r="E17" s="8">
        <f t="shared" si="0"/>
        <v>10080</v>
      </c>
      <c r="F17" s="9">
        <v>28</v>
      </c>
      <c r="G17" s="8">
        <f t="shared" si="1"/>
        <v>8400</v>
      </c>
      <c r="H17" s="8">
        <f t="shared" si="2"/>
        <v>18480</v>
      </c>
      <c r="I17" s="8">
        <v>0.9</v>
      </c>
      <c r="J17" s="8">
        <f t="shared" si="3"/>
        <v>16632</v>
      </c>
      <c r="K17" s="11">
        <v>0</v>
      </c>
      <c r="L17" s="11">
        <v>0</v>
      </c>
      <c r="M17" s="11">
        <v>0</v>
      </c>
      <c r="N17" s="11">
        <v>0</v>
      </c>
      <c r="O17" s="13">
        <f t="shared" si="4"/>
        <v>0</v>
      </c>
      <c r="P17" s="11">
        <v>0</v>
      </c>
      <c r="Q17" s="11">
        <v>0</v>
      </c>
      <c r="R17" s="12">
        <f t="shared" si="10"/>
        <v>0</v>
      </c>
      <c r="S17" s="11">
        <v>0</v>
      </c>
      <c r="T17" s="12">
        <f t="shared" si="7"/>
        <v>16632</v>
      </c>
      <c r="U17" s="18">
        <v>47</v>
      </c>
      <c r="V17" s="18">
        <f t="shared" si="5"/>
        <v>4700</v>
      </c>
      <c r="W17" s="19">
        <v>0</v>
      </c>
      <c r="X17" s="19">
        <f t="shared" si="6"/>
        <v>0</v>
      </c>
      <c r="Y17" s="19">
        <f t="shared" si="11"/>
        <v>4700</v>
      </c>
      <c r="Z17" s="12">
        <f t="shared" si="8"/>
        <v>21332</v>
      </c>
      <c r="AA17" s="23"/>
    </row>
    <row r="18" ht="32" customHeight="1" spans="1:27">
      <c r="A18" s="5">
        <v>12</v>
      </c>
      <c r="B18" s="6" t="s">
        <v>48</v>
      </c>
      <c r="C18" s="7" t="s">
        <v>44</v>
      </c>
      <c r="D18" s="8">
        <v>89</v>
      </c>
      <c r="E18" s="8">
        <f t="shared" si="0"/>
        <v>21360</v>
      </c>
      <c r="F18" s="9">
        <v>171</v>
      </c>
      <c r="G18" s="8">
        <f t="shared" si="1"/>
        <v>51300</v>
      </c>
      <c r="H18" s="8">
        <f t="shared" si="2"/>
        <v>72660</v>
      </c>
      <c r="I18" s="8">
        <v>1.1</v>
      </c>
      <c r="J18" s="8">
        <f t="shared" si="3"/>
        <v>79926</v>
      </c>
      <c r="K18" s="11">
        <v>0</v>
      </c>
      <c r="L18" s="11">
        <v>0</v>
      </c>
      <c r="M18" s="11">
        <v>0</v>
      </c>
      <c r="N18" s="11">
        <v>0</v>
      </c>
      <c r="O18" s="13">
        <f t="shared" si="4"/>
        <v>0</v>
      </c>
      <c r="P18" s="5">
        <v>28750</v>
      </c>
      <c r="Q18" s="11">
        <v>0</v>
      </c>
      <c r="R18" s="12">
        <f t="shared" si="10"/>
        <v>28750</v>
      </c>
      <c r="S18" s="11">
        <v>0</v>
      </c>
      <c r="T18" s="12">
        <f t="shared" si="7"/>
        <v>108676</v>
      </c>
      <c r="U18" s="18">
        <v>129</v>
      </c>
      <c r="V18" s="18">
        <f t="shared" si="5"/>
        <v>12900</v>
      </c>
      <c r="W18" s="19">
        <v>0</v>
      </c>
      <c r="X18" s="19">
        <f t="shared" si="6"/>
        <v>0</v>
      </c>
      <c r="Y18" s="19">
        <f t="shared" si="11"/>
        <v>12900</v>
      </c>
      <c r="Z18" s="12">
        <f t="shared" si="8"/>
        <v>121576</v>
      </c>
      <c r="AA18" s="23" t="s">
        <v>49</v>
      </c>
    </row>
    <row r="19" ht="32" customHeight="1" spans="1:27">
      <c r="A19" s="5">
        <v>13</v>
      </c>
      <c r="B19" s="6" t="s">
        <v>50</v>
      </c>
      <c r="C19" s="7" t="s">
        <v>31</v>
      </c>
      <c r="D19" s="8">
        <v>32</v>
      </c>
      <c r="E19" s="8">
        <f t="shared" si="0"/>
        <v>7680</v>
      </c>
      <c r="F19" s="9">
        <v>23</v>
      </c>
      <c r="G19" s="8">
        <f t="shared" si="1"/>
        <v>6900</v>
      </c>
      <c r="H19" s="8">
        <f t="shared" si="2"/>
        <v>14580</v>
      </c>
      <c r="I19" s="8">
        <v>0.7</v>
      </c>
      <c r="J19" s="8">
        <f t="shared" si="3"/>
        <v>10206</v>
      </c>
      <c r="K19" s="11">
        <v>0</v>
      </c>
      <c r="L19" s="13">
        <v>105000</v>
      </c>
      <c r="M19" s="11">
        <v>0</v>
      </c>
      <c r="N19" s="11">
        <v>0</v>
      </c>
      <c r="O19" s="13">
        <f t="shared" si="4"/>
        <v>105000</v>
      </c>
      <c r="P19" s="5">
        <v>10000</v>
      </c>
      <c r="Q19" s="11">
        <v>0</v>
      </c>
      <c r="R19" s="12">
        <f t="shared" si="10"/>
        <v>10000</v>
      </c>
      <c r="S19" s="11">
        <v>0</v>
      </c>
      <c r="T19" s="12">
        <f t="shared" si="7"/>
        <v>125206</v>
      </c>
      <c r="U19" s="18">
        <v>17</v>
      </c>
      <c r="V19" s="18">
        <f t="shared" si="5"/>
        <v>1700</v>
      </c>
      <c r="W19" s="19">
        <v>0</v>
      </c>
      <c r="X19" s="19">
        <f t="shared" si="6"/>
        <v>0</v>
      </c>
      <c r="Y19" s="19">
        <f t="shared" si="11"/>
        <v>1700</v>
      </c>
      <c r="Z19" s="12">
        <f t="shared" si="8"/>
        <v>126906</v>
      </c>
      <c r="AA19" s="23"/>
    </row>
    <row r="20" ht="32" customHeight="1" spans="1:27">
      <c r="A20" s="5">
        <v>14</v>
      </c>
      <c r="B20" s="6" t="s">
        <v>51</v>
      </c>
      <c r="C20" s="7" t="s">
        <v>31</v>
      </c>
      <c r="D20" s="8">
        <v>8</v>
      </c>
      <c r="E20" s="8">
        <f t="shared" si="0"/>
        <v>1920</v>
      </c>
      <c r="F20" s="9">
        <v>25</v>
      </c>
      <c r="G20" s="8">
        <f t="shared" si="1"/>
        <v>7500</v>
      </c>
      <c r="H20" s="8">
        <f t="shared" si="2"/>
        <v>9420</v>
      </c>
      <c r="I20" s="8">
        <v>0.7</v>
      </c>
      <c r="J20" s="8">
        <f t="shared" si="3"/>
        <v>6594</v>
      </c>
      <c r="K20" s="11">
        <v>0</v>
      </c>
      <c r="L20" s="11">
        <v>0</v>
      </c>
      <c r="M20" s="15">
        <v>0</v>
      </c>
      <c r="N20" s="11">
        <v>0</v>
      </c>
      <c r="O20" s="13">
        <f t="shared" si="4"/>
        <v>0</v>
      </c>
      <c r="P20" s="11">
        <v>0</v>
      </c>
      <c r="Q20" s="11">
        <v>0</v>
      </c>
      <c r="R20" s="12">
        <f t="shared" si="10"/>
        <v>0</v>
      </c>
      <c r="S20" s="11">
        <v>0</v>
      </c>
      <c r="T20" s="12">
        <f t="shared" si="7"/>
        <v>6594</v>
      </c>
      <c r="U20" s="20">
        <v>13</v>
      </c>
      <c r="V20" s="18">
        <f t="shared" si="5"/>
        <v>1300</v>
      </c>
      <c r="W20" s="21">
        <v>0</v>
      </c>
      <c r="X20" s="19">
        <f t="shared" si="6"/>
        <v>0</v>
      </c>
      <c r="Y20" s="19">
        <f t="shared" si="11"/>
        <v>1300</v>
      </c>
      <c r="Z20" s="12">
        <f t="shared" si="8"/>
        <v>7894</v>
      </c>
      <c r="AA20" s="23"/>
    </row>
    <row r="21" ht="32" customHeight="1" spans="1:27">
      <c r="A21" s="7" t="s">
        <v>52</v>
      </c>
      <c r="B21" s="7"/>
      <c r="C21" s="7"/>
      <c r="D21" s="12">
        <f>SUM(D7:D20)</f>
        <v>1096</v>
      </c>
      <c r="E21" s="12">
        <f t="shared" ref="E21:AA21" si="12">SUM(E7:E20)</f>
        <v>263040</v>
      </c>
      <c r="F21" s="12">
        <f t="shared" si="12"/>
        <v>2263</v>
      </c>
      <c r="G21" s="12">
        <f t="shared" si="12"/>
        <v>678900</v>
      </c>
      <c r="H21" s="12">
        <f t="shared" si="12"/>
        <v>941940</v>
      </c>
      <c r="I21" s="12" t="s">
        <v>31</v>
      </c>
      <c r="J21" s="12">
        <f t="shared" si="12"/>
        <v>985932</v>
      </c>
      <c r="K21" s="12">
        <f t="shared" si="12"/>
        <v>0</v>
      </c>
      <c r="L21" s="12">
        <f t="shared" si="12"/>
        <v>105000</v>
      </c>
      <c r="M21" s="12">
        <f t="shared" si="12"/>
        <v>0</v>
      </c>
      <c r="N21" s="12">
        <f t="shared" si="12"/>
        <v>0</v>
      </c>
      <c r="O21" s="12">
        <f t="shared" si="12"/>
        <v>105000</v>
      </c>
      <c r="P21" s="12">
        <f t="shared" si="12"/>
        <v>279000</v>
      </c>
      <c r="Q21" s="12">
        <f t="shared" si="12"/>
        <v>35000</v>
      </c>
      <c r="R21" s="12">
        <f t="shared" si="12"/>
        <v>314000</v>
      </c>
      <c r="S21" s="12">
        <f t="shared" si="12"/>
        <v>6357.6</v>
      </c>
      <c r="T21" s="22">
        <f t="shared" si="12"/>
        <v>1411289.6</v>
      </c>
      <c r="U21" s="12">
        <f t="shared" si="12"/>
        <v>1382</v>
      </c>
      <c r="V21" s="12">
        <f t="shared" si="12"/>
        <v>138200</v>
      </c>
      <c r="W21" s="12">
        <f t="shared" si="12"/>
        <v>27</v>
      </c>
      <c r="X21" s="12">
        <f t="shared" si="12"/>
        <v>5400</v>
      </c>
      <c r="Y21" s="12">
        <f t="shared" si="12"/>
        <v>143600</v>
      </c>
      <c r="Z21" s="12">
        <f t="shared" si="12"/>
        <v>1554889.6</v>
      </c>
      <c r="AA21" s="23"/>
    </row>
  </sheetData>
  <mergeCells count="30">
    <mergeCell ref="A1:AA1"/>
    <mergeCell ref="A2:AA2"/>
    <mergeCell ref="C3:T3"/>
    <mergeCell ref="U3:Y3"/>
    <mergeCell ref="C4:J4"/>
    <mergeCell ref="K4:O4"/>
    <mergeCell ref="P4:R4"/>
    <mergeCell ref="U4:X4"/>
    <mergeCell ref="D5:E5"/>
    <mergeCell ref="F5:G5"/>
    <mergeCell ref="K5:L5"/>
    <mergeCell ref="M5:N5"/>
    <mergeCell ref="U5:V5"/>
    <mergeCell ref="W5:X5"/>
    <mergeCell ref="A21:C21"/>
    <mergeCell ref="A3:A6"/>
    <mergeCell ref="B3:B6"/>
    <mergeCell ref="C5:C6"/>
    <mergeCell ref="H5:H6"/>
    <mergeCell ref="I5:I6"/>
    <mergeCell ref="J5:J6"/>
    <mergeCell ref="O5:O6"/>
    <mergeCell ref="P5:P6"/>
    <mergeCell ref="Q5:Q6"/>
    <mergeCell ref="R5:R6"/>
    <mergeCell ref="S4:S6"/>
    <mergeCell ref="T4:T6"/>
    <mergeCell ref="Y4:Y6"/>
    <mergeCell ref="Z3:Z6"/>
    <mergeCell ref="AA3:AA6"/>
  </mergeCells>
  <pageMargins left="0.156944444444444" right="0.0784722222222222" top="1" bottom="1" header="0.5" footer="0.5"/>
  <pageSetup paperSize="9" scale="56" firstPageNumber="8" orientation="landscape" useFirstPageNumber="1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等级补贴汇总表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TinkPad</dc:creator>
  <cp:lastModifiedBy>不加油麦菜</cp:lastModifiedBy>
  <dcterms:created xsi:type="dcterms:W3CDTF">2024-05-07T02:43:00Z</dcterms:created>
  <dcterms:modified xsi:type="dcterms:W3CDTF">2025-07-14T09:08:41Z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13C358CE7389456483D4543EE4FFEB2E_13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2052-12.1.0.21915</vt:lpwstr>
  </property>
</Properties>
</file>