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总表" sheetId="3" r:id="rId1"/>
  </sheets>
  <calcPr calcId="144525"/>
</workbook>
</file>

<file path=xl/sharedStrings.xml><?xml version="1.0" encoding="utf-8"?>
<sst xmlns="http://schemas.openxmlformats.org/spreadsheetml/2006/main" count="59" uniqueCount="48">
  <si>
    <t>玄武区养老机构2024年三季度综合运营等补贴汇总表</t>
  </si>
  <si>
    <r>
      <rPr>
        <sz val="10"/>
        <color rgb="FF000000"/>
        <rFont val="方正仿宋_GBK"/>
        <charset val="134"/>
      </rPr>
      <t>序号</t>
    </r>
  </si>
  <si>
    <r>
      <rPr>
        <sz val="10"/>
        <color rgb="FF000000"/>
        <rFont val="方正仿宋_GBK"/>
        <charset val="134"/>
      </rPr>
      <t>机构名称</t>
    </r>
  </si>
  <si>
    <r>
      <rPr>
        <sz val="10"/>
        <color rgb="FF000000"/>
        <rFont val="方正仿宋_GBK"/>
        <charset val="134"/>
      </rPr>
      <t>市级</t>
    </r>
  </si>
  <si>
    <r>
      <rPr>
        <sz val="10"/>
        <color rgb="FF000000"/>
        <rFont val="方正仿宋_GBK"/>
        <charset val="134"/>
      </rPr>
      <t>区级</t>
    </r>
  </si>
  <si>
    <t>补贴总金额（元）</t>
  </si>
  <si>
    <r>
      <rPr>
        <sz val="10"/>
        <color rgb="FF000000"/>
        <rFont val="宋体"/>
        <charset val="134"/>
      </rPr>
      <t>备注</t>
    </r>
  </si>
  <si>
    <r>
      <rPr>
        <sz val="10"/>
        <color rgb="FF000000"/>
        <rFont val="方正仿宋_GBK"/>
        <charset val="134"/>
      </rPr>
      <t>综合运营补贴</t>
    </r>
  </si>
  <si>
    <t>床位建设补贴（元）</t>
  </si>
  <si>
    <r>
      <rPr>
        <sz val="10"/>
        <color rgb="FF000000"/>
        <rFont val="宋体"/>
        <charset val="134"/>
      </rPr>
      <t>从业人员补贴（元）</t>
    </r>
  </si>
  <si>
    <r>
      <rPr>
        <sz val="10"/>
        <color theme="1"/>
        <rFont val="方正仿宋_GBK"/>
        <charset val="134"/>
      </rPr>
      <t>养老扶助对象入住机构补贴（元）</t>
    </r>
  </si>
  <si>
    <r>
      <rPr>
        <sz val="10"/>
        <color theme="1"/>
        <rFont val="方正仿宋_GBK"/>
        <charset val="134"/>
      </rPr>
      <t>补贴金额（元）</t>
    </r>
  </si>
  <si>
    <r>
      <rPr>
        <sz val="10"/>
        <color rgb="FF000000"/>
        <rFont val="方正仿宋_GBK"/>
        <charset val="134"/>
      </rPr>
      <t>介助</t>
    </r>
  </si>
  <si>
    <r>
      <rPr>
        <sz val="10"/>
        <color rgb="FF000000"/>
        <rFont val="方正仿宋_GBK"/>
        <charset val="134"/>
      </rPr>
      <t>介护</t>
    </r>
  </si>
  <si>
    <r>
      <rPr>
        <sz val="10"/>
        <color rgb="FF000000"/>
        <rFont val="方正仿宋_GBK"/>
        <charset val="134"/>
      </rPr>
      <t>基准补贴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总金额（元）</t>
    </r>
  </si>
  <si>
    <r>
      <rPr>
        <sz val="10"/>
        <color rgb="FF000000"/>
        <rFont val="方正仿宋_GBK"/>
        <charset val="134"/>
      </rPr>
      <t>等级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方正仿宋_GBK"/>
        <charset val="134"/>
      </rPr>
      <t>系数</t>
    </r>
  </si>
  <si>
    <r>
      <rPr>
        <sz val="10"/>
        <color rgb="FF000000"/>
        <rFont val="方正仿宋_GBK"/>
        <charset val="134"/>
      </rPr>
      <t>小计（元）</t>
    </r>
  </si>
  <si>
    <r>
      <rPr>
        <sz val="10"/>
        <color rgb="FF000000"/>
        <rFont val="方正仿宋_GBK"/>
        <charset val="134"/>
      </rPr>
      <t>新增普通型床位</t>
    </r>
  </si>
  <si>
    <r>
      <rPr>
        <sz val="10"/>
        <color rgb="FF000000"/>
        <rFont val="方正仿宋_GBK"/>
        <charset val="134"/>
      </rPr>
      <t>新增护理型床位</t>
    </r>
  </si>
  <si>
    <t>改护理型床位</t>
  </si>
  <si>
    <r>
      <rPr>
        <sz val="10"/>
        <color rgb="FF000000"/>
        <rFont val="方正仿宋_GBK"/>
        <charset val="134"/>
      </rPr>
      <t>小计</t>
    </r>
  </si>
  <si>
    <r>
      <rPr>
        <sz val="10"/>
        <color rgb="FF000000"/>
        <rFont val="方正仿宋_GBK"/>
        <charset val="134"/>
      </rPr>
      <t>入职奖励</t>
    </r>
  </si>
  <si>
    <r>
      <rPr>
        <sz val="10"/>
        <color rgb="FF000000"/>
        <rFont val="方正仿宋_GBK"/>
        <charset val="134"/>
      </rPr>
      <t>岗位津贴</t>
    </r>
  </si>
  <si>
    <r>
      <rPr>
        <sz val="10"/>
        <color rgb="FF000000"/>
        <rFont val="方正仿宋_GBK"/>
        <charset val="134"/>
      </rPr>
      <t>非养老扶助对象</t>
    </r>
  </si>
  <si>
    <r>
      <rPr>
        <sz val="10"/>
        <color rgb="FF000000"/>
        <rFont val="方正仿宋_GBK"/>
        <charset val="134"/>
      </rPr>
      <t>养老扶助对象</t>
    </r>
  </si>
  <si>
    <r>
      <rPr>
        <sz val="10"/>
        <color rgb="FF000000"/>
        <rFont val="方正仿宋_GBK"/>
        <charset val="134"/>
      </rPr>
      <t>人数（人）</t>
    </r>
  </si>
  <si>
    <r>
      <rPr>
        <sz val="10"/>
        <color rgb="FF000000"/>
        <rFont val="方正仿宋_GBK"/>
        <charset val="134"/>
      </rPr>
      <t>金额（元）</t>
    </r>
  </si>
  <si>
    <r>
      <rPr>
        <sz val="10"/>
        <color rgb="FF000000"/>
        <rFont val="方正仿宋_GBK"/>
        <charset val="134"/>
      </rPr>
      <t>第一笔</t>
    </r>
  </si>
  <si>
    <r>
      <rPr>
        <sz val="10"/>
        <color rgb="FF000000"/>
        <rFont val="方正仿宋_GBK"/>
        <charset val="134"/>
      </rPr>
      <t>第二笔</t>
    </r>
  </si>
  <si>
    <t>南京高堂和悦养老服务有限公司</t>
  </si>
  <si>
    <t>南京市玄武区鸿福老年公寓</t>
  </si>
  <si>
    <t>南京市玄武区梅园街道老年照料中心</t>
  </si>
  <si>
    <t>南京钟山银城养老产业发展有限公司梅苑分公司</t>
  </si>
  <si>
    <t>南京钟山银城养老产业发展有限公司（梅苑颐养中心）</t>
  </si>
  <si>
    <t>南京市玄武区九如城盛和养老护理中心</t>
  </si>
  <si>
    <t>南京博爱老年公寓</t>
  </si>
  <si>
    <t>南京市玄武区颐鹤老年公寓</t>
  </si>
  <si>
    <t>南京市玄武区君兆老年服务中心</t>
  </si>
  <si>
    <t>南京钟山银城养老产业发展有限公司聚宝山分公司</t>
  </si>
  <si>
    <t>南京钟山银城养老产业发展有限公司（聚宝山颐养中心）</t>
  </si>
  <si>
    <t>南京钟山银城养老产业发展有限公司月苑南路分公司</t>
  </si>
  <si>
    <t>南京钟山银城养老产业发展有限公司（月苑颐养中心）</t>
  </si>
  <si>
    <t>江苏安康通健康管理服务有限公司玄武颐养院分公司</t>
  </si>
  <si>
    <t>南京银城颐畅养老服务有限公司玄武分公司</t>
  </si>
  <si>
    <t>南京银城颐畅养老服务有限公司（富贵山颐养中心）</t>
  </si>
  <si>
    <t>南京君慈养老有限公司玄武分公司</t>
  </si>
  <si>
    <t>合计</t>
  </si>
  <si>
    <t>/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</si>
</sst>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3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8"/>
      <color rgb="FF000000"/>
      <name val="方正小标宋_GBK"/>
      <charset val="134"/>
    </font>
    <font>
      <sz val="18"/>
      <color rgb="FF000000"/>
      <name val="Times New Roman"/>
      <charset val="134"/>
    </font>
    <font>
      <sz val="12"/>
      <color rgb="FF000000"/>
      <name val="方正小标宋_GBK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name val="Times New Roman"/>
      <charset val="134"/>
    </font>
    <font>
      <sz val="10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8" fillId="2" borderId="10" applyNumberFormat="0" applyAlignment="0" applyProtection="0">
      <alignment vertical="center"/>
    </xf>
    <xf numFmtId="0" fontId="27" fillId="16" borderId="14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0"/>
  <sheetViews>
    <sheetView tabSelected="1" zoomScale="85" zoomScaleNormal="85" workbookViewId="0">
      <pane xSplit="2" ySplit="6" topLeftCell="C13" activePane="bottomRight" state="frozen"/>
      <selection/>
      <selection pane="topRight"/>
      <selection pane="bottomLeft"/>
      <selection pane="bottomRight" activeCell="R14" sqref="R14"/>
    </sheetView>
  </sheetViews>
  <sheetFormatPr defaultColWidth="9" defaultRowHeight="15"/>
  <cols>
    <col min="1" max="1" width="4.5" style="2" customWidth="1"/>
    <col min="2" max="2" width="21.325" style="2" customWidth="1"/>
    <col min="3" max="12" width="6.25" style="2" customWidth="1"/>
    <col min="13" max="13" width="7.5" style="2" customWidth="1"/>
    <col min="14" max="14" width="6.25" style="2" customWidth="1"/>
    <col min="15" max="18" width="7.78333333333333" style="2" customWidth="1"/>
    <col min="19" max="19" width="6.25" style="2" customWidth="1"/>
    <col min="20" max="20" width="8.625" style="2" customWidth="1"/>
    <col min="21" max="21" width="6.25" style="2" customWidth="1"/>
    <col min="22" max="22" width="6.9" style="2" customWidth="1"/>
    <col min="23" max="25" width="6.25" style="2" customWidth="1"/>
    <col min="26" max="26" width="9.55833333333333" style="2" customWidth="1"/>
    <col min="27" max="27" width="16.775" style="3" customWidth="1"/>
    <col min="28" max="16384" width="9" style="2"/>
  </cols>
  <sheetData>
    <row r="1" ht="24" spans="1:27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6.5" spans="1:27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ht="26" customHeight="1" spans="1:27">
      <c r="A3" s="8" t="s">
        <v>1</v>
      </c>
      <c r="B3" s="8" t="s">
        <v>2</v>
      </c>
      <c r="C3" s="8" t="s">
        <v>3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 t="s">
        <v>4</v>
      </c>
      <c r="V3" s="8"/>
      <c r="W3" s="8"/>
      <c r="X3" s="8"/>
      <c r="Y3" s="8"/>
      <c r="Z3" s="20" t="s">
        <v>5</v>
      </c>
      <c r="AA3" s="9" t="s">
        <v>6</v>
      </c>
    </row>
    <row r="4" ht="26" customHeight="1" spans="1:27">
      <c r="A4" s="8"/>
      <c r="B4" s="8"/>
      <c r="C4" s="9" t="s">
        <v>7</v>
      </c>
      <c r="D4" s="9"/>
      <c r="E4" s="9"/>
      <c r="F4" s="9"/>
      <c r="G4" s="8"/>
      <c r="H4" s="8"/>
      <c r="I4" s="8"/>
      <c r="J4" s="16" t="s">
        <v>8</v>
      </c>
      <c r="K4" s="17"/>
      <c r="L4" s="17"/>
      <c r="M4" s="17"/>
      <c r="N4" s="17"/>
      <c r="O4" s="18"/>
      <c r="P4" s="19" t="s">
        <v>9</v>
      </c>
      <c r="Q4" s="17"/>
      <c r="R4" s="18"/>
      <c r="S4" s="24" t="s">
        <v>10</v>
      </c>
      <c r="T4" s="24" t="s">
        <v>11</v>
      </c>
      <c r="U4" s="8" t="s">
        <v>7</v>
      </c>
      <c r="V4" s="8"/>
      <c r="W4" s="8"/>
      <c r="X4" s="8"/>
      <c r="Y4" s="24" t="s">
        <v>11</v>
      </c>
      <c r="Z4" s="9"/>
      <c r="AA4" s="9"/>
    </row>
    <row r="5" ht="26" customHeight="1" spans="1:27">
      <c r="A5" s="8"/>
      <c r="B5" s="8"/>
      <c r="C5" s="9" t="s">
        <v>12</v>
      </c>
      <c r="D5" s="9"/>
      <c r="E5" s="9" t="s">
        <v>13</v>
      </c>
      <c r="F5" s="9"/>
      <c r="G5" s="9" t="s">
        <v>14</v>
      </c>
      <c r="H5" s="9" t="s">
        <v>15</v>
      </c>
      <c r="I5" s="9" t="s">
        <v>16</v>
      </c>
      <c r="J5" s="9" t="s">
        <v>17</v>
      </c>
      <c r="K5" s="9"/>
      <c r="L5" s="9" t="s">
        <v>18</v>
      </c>
      <c r="M5" s="9"/>
      <c r="N5" s="20" t="s">
        <v>19</v>
      </c>
      <c r="O5" s="9" t="s">
        <v>20</v>
      </c>
      <c r="P5" s="21" t="s">
        <v>21</v>
      </c>
      <c r="Q5" s="21" t="s">
        <v>22</v>
      </c>
      <c r="R5" s="9" t="s">
        <v>20</v>
      </c>
      <c r="S5" s="24"/>
      <c r="T5" s="24"/>
      <c r="U5" s="9" t="s">
        <v>23</v>
      </c>
      <c r="V5" s="9"/>
      <c r="W5" s="8" t="s">
        <v>24</v>
      </c>
      <c r="X5" s="8"/>
      <c r="Y5" s="24"/>
      <c r="Z5" s="9"/>
      <c r="AA5" s="9"/>
    </row>
    <row r="6" ht="26" customHeight="1" spans="1:27">
      <c r="A6" s="8"/>
      <c r="B6" s="8"/>
      <c r="C6" s="9" t="s">
        <v>25</v>
      </c>
      <c r="D6" s="9" t="s">
        <v>26</v>
      </c>
      <c r="E6" s="9" t="s">
        <v>25</v>
      </c>
      <c r="F6" s="9" t="s">
        <v>26</v>
      </c>
      <c r="G6" s="10"/>
      <c r="H6" s="10"/>
      <c r="I6" s="10"/>
      <c r="J6" s="9" t="s">
        <v>27</v>
      </c>
      <c r="K6" s="9" t="s">
        <v>28</v>
      </c>
      <c r="L6" s="9" t="s">
        <v>27</v>
      </c>
      <c r="M6" s="9" t="s">
        <v>28</v>
      </c>
      <c r="N6" s="9"/>
      <c r="O6" s="9"/>
      <c r="P6" s="22"/>
      <c r="Q6" s="22"/>
      <c r="R6" s="9"/>
      <c r="S6" s="24"/>
      <c r="T6" s="24"/>
      <c r="U6" s="9" t="s">
        <v>25</v>
      </c>
      <c r="V6" s="9" t="s">
        <v>26</v>
      </c>
      <c r="W6" s="9" t="s">
        <v>25</v>
      </c>
      <c r="X6" s="9" t="s">
        <v>26</v>
      </c>
      <c r="Y6" s="24"/>
      <c r="Z6" s="9"/>
      <c r="AA6" s="9"/>
    </row>
    <row r="7" s="1" customFormat="1" ht="36" customHeight="1" spans="1:27">
      <c r="A7" s="11">
        <v>1</v>
      </c>
      <c r="B7" s="12" t="s">
        <v>29</v>
      </c>
      <c r="C7" s="11">
        <v>60</v>
      </c>
      <c r="D7" s="11">
        <f t="shared" ref="D7:D19" si="0">C7*240</f>
        <v>14400</v>
      </c>
      <c r="E7" s="13">
        <v>159</v>
      </c>
      <c r="F7" s="11">
        <f t="shared" ref="F7:F19" si="1">E7*300</f>
        <v>47700</v>
      </c>
      <c r="G7" s="11">
        <f t="shared" ref="G7:G19" si="2">D7+F7</f>
        <v>62100</v>
      </c>
      <c r="H7" s="11">
        <v>0.7</v>
      </c>
      <c r="I7" s="11">
        <f t="shared" ref="I7:I19" si="3">G7*H7</f>
        <v>43470</v>
      </c>
      <c r="J7" s="11"/>
      <c r="K7" s="11"/>
      <c r="L7" s="23"/>
      <c r="M7" s="23"/>
      <c r="N7" s="23"/>
      <c r="O7" s="23">
        <f t="shared" ref="O7:O19" si="4">SUM(J7:N7)</f>
        <v>0</v>
      </c>
      <c r="P7" s="23"/>
      <c r="Q7" s="23"/>
      <c r="R7" s="23">
        <f>SUM(P7:Q7)</f>
        <v>0</v>
      </c>
      <c r="S7" s="23"/>
      <c r="T7" s="23">
        <f>I7+O7+R7+S7</f>
        <v>43470</v>
      </c>
      <c r="U7" s="9">
        <v>51</v>
      </c>
      <c r="V7" s="9">
        <f t="shared" ref="V7:V19" si="5">U7*100</f>
        <v>5100</v>
      </c>
      <c r="W7" s="8">
        <v>0</v>
      </c>
      <c r="X7" s="8">
        <f t="shared" ref="X7:X19" si="6">W7*200</f>
        <v>0</v>
      </c>
      <c r="Y7" s="8">
        <f t="shared" ref="Y7:Y19" si="7">V7+X7</f>
        <v>5100</v>
      </c>
      <c r="Z7" s="23">
        <f>T7+Y7</f>
        <v>48570</v>
      </c>
      <c r="AA7" s="23"/>
    </row>
    <row r="8" s="1" customFormat="1" ht="36" customHeight="1" spans="1:27">
      <c r="A8" s="11">
        <v>2</v>
      </c>
      <c r="B8" s="12" t="s">
        <v>30</v>
      </c>
      <c r="C8" s="11">
        <v>67</v>
      </c>
      <c r="D8" s="11">
        <f t="shared" si="0"/>
        <v>16080</v>
      </c>
      <c r="E8" s="13">
        <v>269</v>
      </c>
      <c r="F8" s="11">
        <f t="shared" si="1"/>
        <v>80700</v>
      </c>
      <c r="G8" s="11">
        <f t="shared" si="2"/>
        <v>96780</v>
      </c>
      <c r="H8" s="14">
        <v>1</v>
      </c>
      <c r="I8" s="11">
        <f t="shared" si="3"/>
        <v>96780</v>
      </c>
      <c r="J8" s="11"/>
      <c r="K8" s="11"/>
      <c r="L8" s="23"/>
      <c r="M8" s="23"/>
      <c r="N8" s="23"/>
      <c r="O8" s="23">
        <f t="shared" si="4"/>
        <v>0</v>
      </c>
      <c r="P8" s="23">
        <v>20000</v>
      </c>
      <c r="Q8" s="23">
        <v>5520</v>
      </c>
      <c r="R8" s="23">
        <f>SUM(P8:Q8)</f>
        <v>25520</v>
      </c>
      <c r="S8" s="23"/>
      <c r="T8" s="23">
        <f t="shared" ref="T8:T19" si="8">I8+O8+R8+S8</f>
        <v>122300</v>
      </c>
      <c r="U8" s="9">
        <v>126</v>
      </c>
      <c r="V8" s="9">
        <f t="shared" si="5"/>
        <v>12600</v>
      </c>
      <c r="W8" s="8">
        <v>0</v>
      </c>
      <c r="X8" s="8">
        <f t="shared" si="6"/>
        <v>0</v>
      </c>
      <c r="Y8" s="8">
        <f t="shared" si="7"/>
        <v>12600</v>
      </c>
      <c r="Z8" s="23">
        <f t="shared" ref="Z8:Z19" si="9">T8+Y8</f>
        <v>134900</v>
      </c>
      <c r="AA8" s="23"/>
    </row>
    <row r="9" s="1" customFormat="1" ht="36" customHeight="1" spans="1:27">
      <c r="A9" s="11">
        <v>3</v>
      </c>
      <c r="B9" s="12" t="s">
        <v>31</v>
      </c>
      <c r="C9" s="11">
        <v>40</v>
      </c>
      <c r="D9" s="11">
        <f t="shared" si="0"/>
        <v>9600</v>
      </c>
      <c r="E9" s="13">
        <v>82</v>
      </c>
      <c r="F9" s="11">
        <f t="shared" si="1"/>
        <v>24600</v>
      </c>
      <c r="G9" s="11">
        <f t="shared" si="2"/>
        <v>34200</v>
      </c>
      <c r="H9" s="11">
        <v>0.9</v>
      </c>
      <c r="I9" s="11">
        <f t="shared" si="3"/>
        <v>30780</v>
      </c>
      <c r="J9" s="11"/>
      <c r="K9" s="11"/>
      <c r="L9" s="23"/>
      <c r="M9" s="23"/>
      <c r="N9" s="23"/>
      <c r="O9" s="23">
        <f t="shared" si="4"/>
        <v>0</v>
      </c>
      <c r="P9" s="23">
        <v>20000</v>
      </c>
      <c r="Q9" s="23"/>
      <c r="R9" s="23">
        <f t="shared" ref="R9:R19" si="10">SUM(P9:Q9)</f>
        <v>20000</v>
      </c>
      <c r="S9" s="23"/>
      <c r="T9" s="23">
        <f t="shared" si="8"/>
        <v>50780</v>
      </c>
      <c r="U9" s="9">
        <v>73</v>
      </c>
      <c r="V9" s="9">
        <f t="shared" si="5"/>
        <v>7300</v>
      </c>
      <c r="W9" s="8">
        <v>7</v>
      </c>
      <c r="X9" s="8">
        <f t="shared" si="6"/>
        <v>1400</v>
      </c>
      <c r="Y9" s="8">
        <f t="shared" si="7"/>
        <v>8700</v>
      </c>
      <c r="Z9" s="23">
        <f t="shared" si="9"/>
        <v>59480</v>
      </c>
      <c r="AA9" s="23"/>
    </row>
    <row r="10" s="1" customFormat="1" ht="36" customHeight="1" spans="1:27">
      <c r="A10" s="11">
        <v>4</v>
      </c>
      <c r="B10" s="12" t="s">
        <v>32</v>
      </c>
      <c r="C10" s="11">
        <v>326</v>
      </c>
      <c r="D10" s="11">
        <f t="shared" si="0"/>
        <v>78240</v>
      </c>
      <c r="E10" s="13">
        <v>676</v>
      </c>
      <c r="F10" s="11">
        <f t="shared" si="1"/>
        <v>202800</v>
      </c>
      <c r="G10" s="11">
        <f t="shared" si="2"/>
        <v>281040</v>
      </c>
      <c r="H10" s="11">
        <v>1.2</v>
      </c>
      <c r="I10" s="11">
        <f t="shared" si="3"/>
        <v>337248</v>
      </c>
      <c r="J10" s="11"/>
      <c r="K10" s="11"/>
      <c r="L10" s="23"/>
      <c r="M10" s="23"/>
      <c r="N10" s="23"/>
      <c r="O10" s="23">
        <f t="shared" si="4"/>
        <v>0</v>
      </c>
      <c r="P10" s="23">
        <v>20000</v>
      </c>
      <c r="Q10" s="23">
        <v>2400</v>
      </c>
      <c r="R10" s="23">
        <f t="shared" si="10"/>
        <v>22400</v>
      </c>
      <c r="S10" s="23">
        <v>6177.6</v>
      </c>
      <c r="T10" s="23">
        <f t="shared" si="8"/>
        <v>365825.6</v>
      </c>
      <c r="U10" s="9">
        <v>438</v>
      </c>
      <c r="V10" s="9">
        <f t="shared" si="5"/>
        <v>43800</v>
      </c>
      <c r="W10" s="8">
        <v>9</v>
      </c>
      <c r="X10" s="8">
        <f t="shared" si="6"/>
        <v>1800</v>
      </c>
      <c r="Y10" s="8">
        <f t="shared" si="7"/>
        <v>45600</v>
      </c>
      <c r="Z10" s="23">
        <f t="shared" si="9"/>
        <v>411425.6</v>
      </c>
      <c r="AA10" s="25" t="s">
        <v>33</v>
      </c>
    </row>
    <row r="11" s="1" customFormat="1" ht="36" customHeight="1" spans="1:27">
      <c r="A11" s="11">
        <v>5</v>
      </c>
      <c r="B11" s="12" t="s">
        <v>34</v>
      </c>
      <c r="C11" s="11">
        <v>56</v>
      </c>
      <c r="D11" s="11">
        <f t="shared" si="0"/>
        <v>13440</v>
      </c>
      <c r="E11" s="13">
        <v>121</v>
      </c>
      <c r="F11" s="11">
        <f t="shared" si="1"/>
        <v>36300</v>
      </c>
      <c r="G11" s="11">
        <f t="shared" si="2"/>
        <v>49740</v>
      </c>
      <c r="H11" s="14">
        <v>1</v>
      </c>
      <c r="I11" s="11">
        <f t="shared" si="3"/>
        <v>49740</v>
      </c>
      <c r="J11" s="11"/>
      <c r="K11" s="11"/>
      <c r="L11" s="23"/>
      <c r="M11" s="23"/>
      <c r="N11" s="23"/>
      <c r="O11" s="23">
        <f t="shared" si="4"/>
        <v>0</v>
      </c>
      <c r="P11" s="23">
        <v>42000</v>
      </c>
      <c r="Q11" s="23">
        <v>3480</v>
      </c>
      <c r="R11" s="23">
        <f t="shared" si="10"/>
        <v>45480</v>
      </c>
      <c r="S11" s="23"/>
      <c r="T11" s="23">
        <f t="shared" si="8"/>
        <v>95220</v>
      </c>
      <c r="U11" s="9">
        <v>62</v>
      </c>
      <c r="V11" s="9">
        <f t="shared" si="5"/>
        <v>6200</v>
      </c>
      <c r="W11" s="9">
        <v>0</v>
      </c>
      <c r="X11" s="8">
        <f t="shared" si="6"/>
        <v>0</v>
      </c>
      <c r="Y11" s="8">
        <f t="shared" si="7"/>
        <v>6200</v>
      </c>
      <c r="Z11" s="23">
        <f t="shared" si="9"/>
        <v>101420</v>
      </c>
      <c r="AA11" s="23"/>
    </row>
    <row r="12" s="1" customFormat="1" ht="36" customHeight="1" spans="1:27">
      <c r="A12" s="11">
        <v>6</v>
      </c>
      <c r="B12" s="12" t="s">
        <v>35</v>
      </c>
      <c r="C12" s="11">
        <v>18</v>
      </c>
      <c r="D12" s="11">
        <f t="shared" si="0"/>
        <v>4320</v>
      </c>
      <c r="E12" s="13">
        <v>44</v>
      </c>
      <c r="F12" s="11">
        <f t="shared" si="1"/>
        <v>13200</v>
      </c>
      <c r="G12" s="11">
        <f t="shared" si="2"/>
        <v>17520</v>
      </c>
      <c r="H12" s="11">
        <v>0.9</v>
      </c>
      <c r="I12" s="11">
        <f t="shared" si="3"/>
        <v>15768</v>
      </c>
      <c r="J12" s="11"/>
      <c r="K12" s="11"/>
      <c r="L12" s="23"/>
      <c r="M12" s="23"/>
      <c r="N12" s="23"/>
      <c r="O12" s="23">
        <f t="shared" si="4"/>
        <v>0</v>
      </c>
      <c r="P12" s="23"/>
      <c r="Q12" s="23">
        <v>3400</v>
      </c>
      <c r="R12" s="23">
        <f t="shared" si="10"/>
        <v>3400</v>
      </c>
      <c r="S12" s="23"/>
      <c r="T12" s="23">
        <f t="shared" si="8"/>
        <v>19168</v>
      </c>
      <c r="U12" s="9">
        <v>29</v>
      </c>
      <c r="V12" s="9">
        <f t="shared" si="5"/>
        <v>2900</v>
      </c>
      <c r="W12" s="8">
        <v>6</v>
      </c>
      <c r="X12" s="8">
        <f t="shared" si="6"/>
        <v>1200</v>
      </c>
      <c r="Y12" s="8">
        <f t="shared" si="7"/>
        <v>4100</v>
      </c>
      <c r="Z12" s="23">
        <f t="shared" si="9"/>
        <v>23268</v>
      </c>
      <c r="AA12" s="23"/>
    </row>
    <row r="13" s="1" customFormat="1" ht="36" customHeight="1" spans="1:27">
      <c r="A13" s="11">
        <v>7</v>
      </c>
      <c r="B13" s="12" t="s">
        <v>36</v>
      </c>
      <c r="C13" s="11">
        <v>50</v>
      </c>
      <c r="D13" s="11">
        <f t="shared" si="0"/>
        <v>12000</v>
      </c>
      <c r="E13" s="13">
        <v>59</v>
      </c>
      <c r="F13" s="11">
        <f t="shared" si="1"/>
        <v>17700</v>
      </c>
      <c r="G13" s="11">
        <f t="shared" si="2"/>
        <v>29700</v>
      </c>
      <c r="H13" s="11">
        <v>0.8</v>
      </c>
      <c r="I13" s="11">
        <f t="shared" si="3"/>
        <v>23760</v>
      </c>
      <c r="J13" s="11"/>
      <c r="K13" s="11"/>
      <c r="L13" s="23"/>
      <c r="M13" s="23"/>
      <c r="N13" s="23"/>
      <c r="O13" s="23">
        <f t="shared" si="4"/>
        <v>0</v>
      </c>
      <c r="P13" s="23"/>
      <c r="Q13" s="23">
        <v>3400</v>
      </c>
      <c r="R13" s="23">
        <f t="shared" si="10"/>
        <v>3400</v>
      </c>
      <c r="S13" s="23"/>
      <c r="T13" s="23">
        <f t="shared" si="8"/>
        <v>27160</v>
      </c>
      <c r="U13" s="9">
        <v>44</v>
      </c>
      <c r="V13" s="9">
        <f t="shared" si="5"/>
        <v>4400</v>
      </c>
      <c r="W13" s="9">
        <v>0</v>
      </c>
      <c r="X13" s="8">
        <f t="shared" si="6"/>
        <v>0</v>
      </c>
      <c r="Y13" s="8">
        <f t="shared" si="7"/>
        <v>4400</v>
      </c>
      <c r="Z13" s="23">
        <f t="shared" si="9"/>
        <v>31560</v>
      </c>
      <c r="AA13" s="23"/>
    </row>
    <row r="14" s="1" customFormat="1" ht="36" customHeight="1" spans="1:27">
      <c r="A14" s="11">
        <v>8</v>
      </c>
      <c r="B14" s="12" t="s">
        <v>37</v>
      </c>
      <c r="C14" s="11">
        <v>15</v>
      </c>
      <c r="D14" s="11">
        <f t="shared" si="0"/>
        <v>3600</v>
      </c>
      <c r="E14" s="13">
        <v>84</v>
      </c>
      <c r="F14" s="11">
        <f t="shared" si="1"/>
        <v>25200</v>
      </c>
      <c r="G14" s="11">
        <f t="shared" si="2"/>
        <v>28800</v>
      </c>
      <c r="H14" s="11">
        <v>0.9</v>
      </c>
      <c r="I14" s="11">
        <f t="shared" si="3"/>
        <v>25920</v>
      </c>
      <c r="J14" s="11"/>
      <c r="K14" s="11"/>
      <c r="L14" s="23"/>
      <c r="M14" s="23"/>
      <c r="N14" s="23"/>
      <c r="O14" s="23">
        <f t="shared" si="4"/>
        <v>0</v>
      </c>
      <c r="P14" s="23"/>
      <c r="Q14" s="23"/>
      <c r="R14" s="23">
        <f t="shared" si="10"/>
        <v>0</v>
      </c>
      <c r="S14" s="23"/>
      <c r="T14" s="23">
        <f t="shared" si="8"/>
        <v>25920</v>
      </c>
      <c r="U14" s="9">
        <v>55</v>
      </c>
      <c r="V14" s="9">
        <f t="shared" si="5"/>
        <v>5500</v>
      </c>
      <c r="W14" s="9">
        <v>0</v>
      </c>
      <c r="X14" s="8">
        <f t="shared" si="6"/>
        <v>0</v>
      </c>
      <c r="Y14" s="8">
        <f t="shared" si="7"/>
        <v>5500</v>
      </c>
      <c r="Z14" s="23">
        <f t="shared" si="9"/>
        <v>31420</v>
      </c>
      <c r="AA14" s="23"/>
    </row>
    <row r="15" s="1" customFormat="1" ht="36" customHeight="1" spans="1:27">
      <c r="A15" s="11">
        <v>9</v>
      </c>
      <c r="B15" s="12" t="s">
        <v>38</v>
      </c>
      <c r="C15" s="11">
        <v>132</v>
      </c>
      <c r="D15" s="11">
        <f t="shared" si="0"/>
        <v>31680</v>
      </c>
      <c r="E15" s="13">
        <v>249</v>
      </c>
      <c r="F15" s="11">
        <f t="shared" si="1"/>
        <v>74700</v>
      </c>
      <c r="G15" s="11">
        <f t="shared" si="2"/>
        <v>106380</v>
      </c>
      <c r="H15" s="11">
        <v>1.1</v>
      </c>
      <c r="I15" s="11">
        <f t="shared" si="3"/>
        <v>117018</v>
      </c>
      <c r="J15" s="11"/>
      <c r="K15" s="11"/>
      <c r="L15" s="23"/>
      <c r="M15" s="23"/>
      <c r="N15" s="23"/>
      <c r="O15" s="23">
        <f t="shared" si="4"/>
        <v>0</v>
      </c>
      <c r="P15" s="23">
        <v>40000</v>
      </c>
      <c r="Q15" s="23">
        <v>7120</v>
      </c>
      <c r="R15" s="23">
        <f t="shared" si="10"/>
        <v>47120</v>
      </c>
      <c r="S15" s="23"/>
      <c r="T15" s="23">
        <f t="shared" si="8"/>
        <v>164138</v>
      </c>
      <c r="U15" s="9">
        <v>114</v>
      </c>
      <c r="V15" s="9">
        <f t="shared" si="5"/>
        <v>11400</v>
      </c>
      <c r="W15" s="8">
        <v>3</v>
      </c>
      <c r="X15" s="8">
        <f t="shared" si="6"/>
        <v>600</v>
      </c>
      <c r="Y15" s="8">
        <f t="shared" si="7"/>
        <v>12000</v>
      </c>
      <c r="Z15" s="23">
        <f t="shared" si="9"/>
        <v>176138</v>
      </c>
      <c r="AA15" s="25" t="s">
        <v>39</v>
      </c>
    </row>
    <row r="16" s="1" customFormat="1" ht="36" customHeight="1" spans="1:27">
      <c r="A16" s="11">
        <v>10</v>
      </c>
      <c r="B16" s="12" t="s">
        <v>40</v>
      </c>
      <c r="C16" s="11">
        <v>147</v>
      </c>
      <c r="D16" s="11">
        <f t="shared" si="0"/>
        <v>35280</v>
      </c>
      <c r="E16" s="13">
        <v>246</v>
      </c>
      <c r="F16" s="11">
        <f t="shared" si="1"/>
        <v>73800</v>
      </c>
      <c r="G16" s="11">
        <f t="shared" si="2"/>
        <v>109080</v>
      </c>
      <c r="H16" s="11">
        <v>1.1</v>
      </c>
      <c r="I16" s="11">
        <f t="shared" si="3"/>
        <v>119988</v>
      </c>
      <c r="J16" s="11"/>
      <c r="K16" s="11"/>
      <c r="L16" s="23"/>
      <c r="M16" s="23"/>
      <c r="N16" s="23"/>
      <c r="O16" s="23">
        <f t="shared" si="4"/>
        <v>0</v>
      </c>
      <c r="P16" s="23">
        <v>70000</v>
      </c>
      <c r="Q16" s="23">
        <v>2400</v>
      </c>
      <c r="R16" s="23">
        <f t="shared" si="10"/>
        <v>72400</v>
      </c>
      <c r="S16" s="23"/>
      <c r="T16" s="23">
        <f t="shared" si="8"/>
        <v>192388</v>
      </c>
      <c r="U16" s="9">
        <v>156</v>
      </c>
      <c r="V16" s="9">
        <f t="shared" si="5"/>
        <v>15600</v>
      </c>
      <c r="W16" s="8">
        <v>0</v>
      </c>
      <c r="X16" s="8">
        <f t="shared" si="6"/>
        <v>0</v>
      </c>
      <c r="Y16" s="8">
        <f t="shared" si="7"/>
        <v>15600</v>
      </c>
      <c r="Z16" s="23">
        <f t="shared" si="9"/>
        <v>207988</v>
      </c>
      <c r="AA16" s="25" t="s">
        <v>41</v>
      </c>
    </row>
    <row r="17" s="1" customFormat="1" ht="36" customHeight="1" spans="1:27">
      <c r="A17" s="11">
        <v>11</v>
      </c>
      <c r="B17" s="12" t="s">
        <v>42</v>
      </c>
      <c r="C17" s="11">
        <v>42</v>
      </c>
      <c r="D17" s="11">
        <f t="shared" si="0"/>
        <v>10080</v>
      </c>
      <c r="E17" s="13">
        <v>15</v>
      </c>
      <c r="F17" s="11">
        <f t="shared" si="1"/>
        <v>4500</v>
      </c>
      <c r="G17" s="11">
        <f t="shared" si="2"/>
        <v>14580</v>
      </c>
      <c r="H17" s="11">
        <v>0.9</v>
      </c>
      <c r="I17" s="11">
        <f t="shared" si="3"/>
        <v>13122</v>
      </c>
      <c r="J17" s="11"/>
      <c r="K17" s="11"/>
      <c r="L17" s="23"/>
      <c r="M17" s="23"/>
      <c r="N17" s="23"/>
      <c r="O17" s="23">
        <f t="shared" si="4"/>
        <v>0</v>
      </c>
      <c r="P17" s="23"/>
      <c r="Q17" s="23"/>
      <c r="R17" s="23">
        <f t="shared" si="10"/>
        <v>0</v>
      </c>
      <c r="S17" s="23"/>
      <c r="T17" s="23">
        <f t="shared" si="8"/>
        <v>13122</v>
      </c>
      <c r="U17" s="9">
        <v>43</v>
      </c>
      <c r="V17" s="9">
        <f t="shared" si="5"/>
        <v>4300</v>
      </c>
      <c r="W17" s="8">
        <v>0</v>
      </c>
      <c r="X17" s="8">
        <f t="shared" si="6"/>
        <v>0</v>
      </c>
      <c r="Y17" s="8">
        <f t="shared" si="7"/>
        <v>4300</v>
      </c>
      <c r="Z17" s="23">
        <f t="shared" si="9"/>
        <v>17422</v>
      </c>
      <c r="AA17" s="23"/>
    </row>
    <row r="18" s="1" customFormat="1" ht="36" customHeight="1" spans="1:27">
      <c r="A18" s="11">
        <v>12</v>
      </c>
      <c r="B18" s="12" t="s">
        <v>43</v>
      </c>
      <c r="C18" s="11">
        <v>93</v>
      </c>
      <c r="D18" s="11">
        <f t="shared" si="0"/>
        <v>22320</v>
      </c>
      <c r="E18" s="13">
        <v>194</v>
      </c>
      <c r="F18" s="11">
        <f t="shared" si="1"/>
        <v>58200</v>
      </c>
      <c r="G18" s="11">
        <f t="shared" si="2"/>
        <v>80520</v>
      </c>
      <c r="H18" s="11">
        <v>1.1</v>
      </c>
      <c r="I18" s="11">
        <f t="shared" si="3"/>
        <v>88572</v>
      </c>
      <c r="J18" s="11"/>
      <c r="K18" s="11"/>
      <c r="L18" s="23"/>
      <c r="M18" s="23"/>
      <c r="N18" s="23"/>
      <c r="O18" s="23">
        <f t="shared" si="4"/>
        <v>0</v>
      </c>
      <c r="P18" s="23"/>
      <c r="Q18" s="23"/>
      <c r="R18" s="23">
        <f t="shared" si="10"/>
        <v>0</v>
      </c>
      <c r="S18" s="23"/>
      <c r="T18" s="23">
        <f t="shared" si="8"/>
        <v>88572</v>
      </c>
      <c r="U18" s="9">
        <v>129</v>
      </c>
      <c r="V18" s="9">
        <f t="shared" si="5"/>
        <v>12900</v>
      </c>
      <c r="W18" s="8">
        <v>0</v>
      </c>
      <c r="X18" s="8">
        <f t="shared" si="6"/>
        <v>0</v>
      </c>
      <c r="Y18" s="8">
        <f t="shared" si="7"/>
        <v>12900</v>
      </c>
      <c r="Z18" s="23">
        <f t="shared" si="9"/>
        <v>101472</v>
      </c>
      <c r="AA18" s="26" t="s">
        <v>44</v>
      </c>
    </row>
    <row r="19" s="1" customFormat="1" ht="36" customHeight="1" spans="1:27">
      <c r="A19" s="11">
        <v>13</v>
      </c>
      <c r="B19" s="12" t="s">
        <v>45</v>
      </c>
      <c r="C19" s="11">
        <v>17</v>
      </c>
      <c r="D19" s="11">
        <f t="shared" si="0"/>
        <v>4080</v>
      </c>
      <c r="E19" s="13">
        <v>13</v>
      </c>
      <c r="F19" s="11">
        <f t="shared" si="1"/>
        <v>3900</v>
      </c>
      <c r="G19" s="11">
        <f t="shared" si="2"/>
        <v>7980</v>
      </c>
      <c r="H19" s="11">
        <v>0.7</v>
      </c>
      <c r="I19" s="11">
        <f t="shared" si="3"/>
        <v>5586</v>
      </c>
      <c r="J19" s="11">
        <v>105000</v>
      </c>
      <c r="K19" s="11"/>
      <c r="L19" s="23"/>
      <c r="M19" s="23"/>
      <c r="N19" s="23"/>
      <c r="O19" s="23">
        <f t="shared" si="4"/>
        <v>105000</v>
      </c>
      <c r="P19" s="23"/>
      <c r="Q19" s="23"/>
      <c r="R19" s="23">
        <f t="shared" si="10"/>
        <v>0</v>
      </c>
      <c r="S19" s="23"/>
      <c r="T19" s="23">
        <f t="shared" si="8"/>
        <v>110586</v>
      </c>
      <c r="U19" s="9">
        <v>16</v>
      </c>
      <c r="V19" s="9">
        <f t="shared" si="5"/>
        <v>1600</v>
      </c>
      <c r="W19" s="8">
        <v>0</v>
      </c>
      <c r="X19" s="8">
        <f t="shared" si="6"/>
        <v>0</v>
      </c>
      <c r="Y19" s="8">
        <f t="shared" si="7"/>
        <v>1600</v>
      </c>
      <c r="Z19" s="23">
        <f t="shared" si="9"/>
        <v>112186</v>
      </c>
      <c r="AA19" s="27"/>
    </row>
    <row r="20" s="1" customFormat="1" ht="36" customHeight="1" spans="1:27">
      <c r="A20" s="15" t="s">
        <v>46</v>
      </c>
      <c r="B20" s="8"/>
      <c r="C20" s="9">
        <f>SUM(C7:C19)</f>
        <v>1063</v>
      </c>
      <c r="D20" s="9">
        <f>SUM(D7:D19)</f>
        <v>255120</v>
      </c>
      <c r="E20" s="9">
        <f>SUM(E7:E19)</f>
        <v>2211</v>
      </c>
      <c r="F20" s="9">
        <f>SUM(F7:F19)</f>
        <v>663300</v>
      </c>
      <c r="G20" s="9">
        <f>SUM(G7:G19)</f>
        <v>918420</v>
      </c>
      <c r="H20" s="9" t="s">
        <v>47</v>
      </c>
      <c r="I20" s="9">
        <f>SUM(I7:I19)</f>
        <v>967752</v>
      </c>
      <c r="J20" s="9">
        <f t="shared" ref="J20:AB20" si="11">SUM(J7:J19)</f>
        <v>105000</v>
      </c>
      <c r="K20" s="9">
        <f t="shared" si="11"/>
        <v>0</v>
      </c>
      <c r="L20" s="9">
        <f t="shared" si="11"/>
        <v>0</v>
      </c>
      <c r="M20" s="9">
        <f t="shared" si="11"/>
        <v>0</v>
      </c>
      <c r="N20" s="9">
        <f t="shared" si="11"/>
        <v>0</v>
      </c>
      <c r="O20" s="9">
        <f t="shared" si="11"/>
        <v>105000</v>
      </c>
      <c r="P20" s="9">
        <f t="shared" si="11"/>
        <v>212000</v>
      </c>
      <c r="Q20" s="9">
        <f t="shared" si="11"/>
        <v>27720</v>
      </c>
      <c r="R20" s="9">
        <f t="shared" si="11"/>
        <v>239720</v>
      </c>
      <c r="S20" s="9">
        <f t="shared" si="11"/>
        <v>6177.6</v>
      </c>
      <c r="T20" s="9">
        <f t="shared" si="11"/>
        <v>1318649.6</v>
      </c>
      <c r="U20" s="9">
        <f t="shared" si="11"/>
        <v>1336</v>
      </c>
      <c r="V20" s="9">
        <f t="shared" si="11"/>
        <v>133600</v>
      </c>
      <c r="W20" s="9">
        <f t="shared" si="11"/>
        <v>25</v>
      </c>
      <c r="X20" s="9">
        <f t="shared" si="11"/>
        <v>5000</v>
      </c>
      <c r="Y20" s="9">
        <f t="shared" si="11"/>
        <v>138600</v>
      </c>
      <c r="Z20" s="9">
        <f t="shared" si="11"/>
        <v>1457249.6</v>
      </c>
      <c r="AA20" s="27"/>
    </row>
  </sheetData>
  <mergeCells count="30">
    <mergeCell ref="A1:AA1"/>
    <mergeCell ref="A2:AA2"/>
    <mergeCell ref="C3:T3"/>
    <mergeCell ref="U3:Y3"/>
    <mergeCell ref="C4:I4"/>
    <mergeCell ref="J4:O4"/>
    <mergeCell ref="P4:R4"/>
    <mergeCell ref="U4:X4"/>
    <mergeCell ref="C5:D5"/>
    <mergeCell ref="E5:F5"/>
    <mergeCell ref="J5:K5"/>
    <mergeCell ref="L5:M5"/>
    <mergeCell ref="U5:V5"/>
    <mergeCell ref="W5:X5"/>
    <mergeCell ref="A20:B20"/>
    <mergeCell ref="A3:A6"/>
    <mergeCell ref="B3:B6"/>
    <mergeCell ref="G5:G6"/>
    <mergeCell ref="H5:H6"/>
    <mergeCell ref="I5:I6"/>
    <mergeCell ref="N5:N6"/>
    <mergeCell ref="O5:O6"/>
    <mergeCell ref="P5:P6"/>
    <mergeCell ref="Q5:Q6"/>
    <mergeCell ref="R5:R6"/>
    <mergeCell ref="S4:S6"/>
    <mergeCell ref="T4:T6"/>
    <mergeCell ref="Y4:Y6"/>
    <mergeCell ref="Z3:Z6"/>
    <mergeCell ref="AA3:AA6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2024-12-10T02:16:27Z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4003ADED9CE946FCB14D5CCE6385A284_13</vt:lpwstr>
  </property>
  <property fmtid="{D5CDD505-2E9C-101B-9397-08002B2CF9AE}" pid="4" name="KSOReadingLayout">
    <vt:bool>true</vt:bool>
  </property>
</Properties>
</file>